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christopherwhelan/Dropbox/Mac/Desktop/"/>
    </mc:Choice>
  </mc:AlternateContent>
  <xr:revisionPtr revIDLastSave="0" documentId="8_{4AEFA47E-592C-414C-9BBF-EFF2E476B818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Expens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1" l="1"/>
  <c r="I8" i="1" l="1"/>
  <c r="G8" i="1"/>
  <c r="E8" i="1"/>
  <c r="K8" i="1" l="1"/>
  <c r="B28" i="1" l="1"/>
  <c r="E6" i="1"/>
  <c r="E9" i="1"/>
  <c r="G6" i="1"/>
  <c r="G9" i="1"/>
  <c r="I6" i="1"/>
  <c r="I9" i="1"/>
  <c r="K6" i="1"/>
  <c r="K9" i="1"/>
  <c r="B20" i="1" l="1"/>
  <c r="I10" i="1"/>
  <c r="F18" i="1" s="1"/>
  <c r="B8" i="1"/>
  <c r="K10" i="1"/>
  <c r="F19" i="1" s="1"/>
  <c r="I16" i="1"/>
  <c r="I17" i="1" s="1"/>
  <c r="E10" i="1"/>
  <c r="F16" i="1" s="1"/>
  <c r="G10" i="1"/>
  <c r="F17" i="1" s="1"/>
  <c r="B19" i="1" l="1"/>
  <c r="B22" i="1" s="1"/>
  <c r="B31" i="1" s="1"/>
  <c r="F23" i="1" s="1"/>
  <c r="F25" i="1"/>
  <c r="F21" i="1"/>
  <c r="F27" i="1" l="1"/>
</calcChain>
</file>

<file path=xl/sharedStrings.xml><?xml version="1.0" encoding="utf-8"?>
<sst xmlns="http://schemas.openxmlformats.org/spreadsheetml/2006/main" count="75" uniqueCount="48">
  <si>
    <t>Yearly</t>
  </si>
  <si>
    <t>Total</t>
  </si>
  <si>
    <t>Fall</t>
  </si>
  <si>
    <t>Spring</t>
  </si>
  <si>
    <t>Revenue</t>
  </si>
  <si>
    <t>After School Revenue</t>
  </si>
  <si>
    <t>Leagues and Clinics/Camps</t>
  </si>
  <si>
    <t>Birthday Parties</t>
  </si>
  <si>
    <t>Total Revenue</t>
  </si>
  <si>
    <t>Expenses</t>
  </si>
  <si>
    <t>After School Instuctor Cost</t>
  </si>
  <si>
    <t>Total Expenses:</t>
  </si>
  <si>
    <t>Winter</t>
  </si>
  <si>
    <t>Summer</t>
  </si>
  <si>
    <t>Summer Camp Revenue</t>
  </si>
  <si>
    <t>Summer Camp Instuctor Cost</t>
  </si>
  <si>
    <t>Total Instructors</t>
  </si>
  <si>
    <t>Equipment ($140)</t>
  </si>
  <si>
    <t>T-Shirts ($6.00)</t>
  </si>
  <si>
    <t>Office Expenses</t>
  </si>
  <si>
    <t>Merchant Account Fees</t>
  </si>
  <si>
    <t>Instructor Expenses</t>
  </si>
  <si>
    <t>Other Expenses</t>
  </si>
  <si>
    <t>Facilty Fee Split</t>
  </si>
  <si>
    <t>Facilty Rental</t>
  </si>
  <si>
    <t>Totals</t>
  </si>
  <si>
    <t>Internet ($100)</t>
  </si>
  <si>
    <t>Office Supplies ($100)</t>
  </si>
  <si>
    <t>Postage  ($50)</t>
  </si>
  <si>
    <t>Fed Ex  ($150)</t>
  </si>
  <si>
    <t>HR (Craiglist, Etc)  ($50)</t>
  </si>
  <si>
    <t>Cell Phone  ($100)</t>
  </si>
  <si>
    <t>Insurance ($166)</t>
  </si>
  <si>
    <t>Total Office Expenses</t>
  </si>
  <si>
    <t>Fall Gross Profit</t>
  </si>
  <si>
    <t>Winter Gross Profit</t>
  </si>
  <si>
    <t>Spring Gross Profit</t>
  </si>
  <si>
    <t>Summer Gross Profit</t>
  </si>
  <si>
    <t>Total Gross Profit</t>
  </si>
  <si>
    <t xml:space="preserve">Total Net Profit: </t>
  </si>
  <si>
    <t xml:space="preserve">Total Expenses: </t>
  </si>
  <si>
    <t>Total Reveune</t>
  </si>
  <si>
    <t>OTA Franchise Fee</t>
  </si>
  <si>
    <t>Technology Fee</t>
  </si>
  <si>
    <t>Payroll Service ($50)</t>
  </si>
  <si>
    <t>Gross Profit</t>
  </si>
  <si>
    <t>Payroll Taxes</t>
  </si>
  <si>
    <t>OTA Franchilse Fee (5%)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</si>
</sst>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Font="1" applyBorder="1"/>
    <xf numFmtId="44" fontId="3" fillId="0" borderId="1" xfId="1" applyFont="1" applyBorder="1"/>
    <xf numFmtId="0" fontId="3" fillId="0" borderId="1" xfId="0" applyFont="1" applyBorder="1" applyAlignment="1">
      <alignment horizontal="left"/>
    </xf>
    <xf numFmtId="0" fontId="3" fillId="0" borderId="14" xfId="0" applyFont="1" applyBorder="1"/>
    <xf numFmtId="0" fontId="3" fillId="0" borderId="14" xfId="0" applyFont="1" applyBorder="1" applyAlignment="1">
      <alignment horizontal="left"/>
    </xf>
    <xf numFmtId="44" fontId="1" fillId="0" borderId="1" xfId="1" applyFont="1" applyBorder="1"/>
    <xf numFmtId="0" fontId="1" fillId="0" borderId="14" xfId="0" applyFont="1" applyBorder="1"/>
    <xf numFmtId="0" fontId="1" fillId="0" borderId="1" xfId="0" applyFont="1" applyBorder="1"/>
    <xf numFmtId="0" fontId="1" fillId="2" borderId="15" xfId="0" applyFont="1" applyFill="1" applyBorder="1" applyAlignment="1">
      <alignment horizontal="left"/>
    </xf>
    <xf numFmtId="44" fontId="1" fillId="2" borderId="11" xfId="1" applyFont="1" applyFill="1" applyBorder="1"/>
    <xf numFmtId="44" fontId="1" fillId="2" borderId="1" xfId="1" applyFont="1" applyFill="1" applyBorder="1"/>
    <xf numFmtId="0" fontId="3" fillId="0" borderId="2" xfId="0" applyFont="1" applyBorder="1"/>
    <xf numFmtId="0" fontId="1" fillId="0" borderId="10" xfId="0" applyFont="1" applyBorder="1"/>
    <xf numFmtId="0" fontId="1" fillId="3" borderId="7" xfId="0" applyFont="1" applyFill="1" applyBorder="1"/>
    <xf numFmtId="0" fontId="1" fillId="0" borderId="0" xfId="0" applyFont="1"/>
    <xf numFmtId="0" fontId="1" fillId="0" borderId="3" xfId="0" applyFont="1" applyBorder="1"/>
    <xf numFmtId="0" fontId="1" fillId="0" borderId="5" xfId="0" applyFont="1" applyBorder="1"/>
    <xf numFmtId="0" fontId="1" fillId="3" borderId="8" xfId="0" applyFont="1" applyFill="1" applyBorder="1"/>
    <xf numFmtId="0" fontId="1" fillId="0" borderId="5" xfId="1" applyNumberFormat="1" applyFont="1" applyBorder="1"/>
    <xf numFmtId="44" fontId="1" fillId="0" borderId="5" xfId="1" applyFont="1" applyBorder="1"/>
    <xf numFmtId="0" fontId="1" fillId="0" borderId="4" xfId="0" applyFont="1" applyBorder="1"/>
    <xf numFmtId="44" fontId="1" fillId="0" borderId="6" xfId="0" applyNumberFormat="1" applyFont="1" applyBorder="1"/>
    <xf numFmtId="0" fontId="1" fillId="3" borderId="12" xfId="0" applyFont="1" applyFill="1" applyBorder="1"/>
    <xf numFmtId="0" fontId="1" fillId="3" borderId="13" xfId="0" applyFont="1" applyFill="1" applyBorder="1"/>
    <xf numFmtId="0" fontId="1" fillId="3" borderId="0" xfId="0" applyFont="1" applyFill="1"/>
    <xf numFmtId="44" fontId="1" fillId="0" borderId="0" xfId="0" applyNumberFormat="1" applyFont="1"/>
    <xf numFmtId="44" fontId="1" fillId="0" borderId="1" xfId="0" applyNumberFormat="1" applyFont="1" applyBorder="1"/>
    <xf numFmtId="44" fontId="1" fillId="0" borderId="6" xfId="1" applyFont="1" applyBorder="1"/>
    <xf numFmtId="0" fontId="1" fillId="3" borderId="9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zoomScale="106" zoomScaleNormal="118" workbookViewId="0">
      <selection activeCell="D23" sqref="D23"/>
    </sheetView>
  </sheetViews>
  <sheetFormatPr baseColWidth="10" defaultColWidth="8.83203125" defaultRowHeight="16" x14ac:dyDescent="0.2"/>
  <cols>
    <col min="1" max="1" width="28.33203125" style="15" bestFit="1" customWidth="1"/>
    <col min="2" max="2" width="14.5" style="15" bestFit="1" customWidth="1"/>
    <col min="3" max="3" width="4.33203125" style="15" customWidth="1"/>
    <col min="4" max="4" width="25.5" style="15" bestFit="1" customWidth="1"/>
    <col min="5" max="5" width="24" style="15" bestFit="1" customWidth="1"/>
    <col min="6" max="6" width="25.5" style="15" bestFit="1" customWidth="1"/>
    <col min="7" max="7" width="14.5" style="15" bestFit="1" customWidth="1"/>
    <col min="8" max="8" width="25.5" style="15" bestFit="1" customWidth="1"/>
    <col min="9" max="9" width="14.5" style="15" bestFit="1" customWidth="1"/>
    <col min="10" max="10" width="27.5" style="15" bestFit="1" customWidth="1"/>
    <col min="11" max="11" width="16.5" style="15" bestFit="1" customWidth="1"/>
    <col min="12" max="14" width="8.83203125" style="15"/>
    <col min="15" max="15" width="28.6640625" style="15" bestFit="1" customWidth="1"/>
    <col min="16" max="16" width="11.83203125" style="15" bestFit="1" customWidth="1"/>
    <col min="17" max="16384" width="8.83203125" style="15"/>
  </cols>
  <sheetData>
    <row r="1" spans="1:11" x14ac:dyDescent="0.2">
      <c r="A1" s="12" t="s">
        <v>21</v>
      </c>
      <c r="B1" s="13"/>
      <c r="C1" s="14"/>
      <c r="D1" s="4" t="s">
        <v>2</v>
      </c>
      <c r="E1" s="2"/>
      <c r="F1" s="1" t="s">
        <v>12</v>
      </c>
      <c r="G1" s="2"/>
      <c r="H1" s="1" t="s">
        <v>3</v>
      </c>
      <c r="I1" s="2"/>
      <c r="J1" s="1" t="s">
        <v>13</v>
      </c>
      <c r="K1" s="2"/>
    </row>
    <row r="2" spans="1:11" x14ac:dyDescent="0.2">
      <c r="A2" s="16"/>
      <c r="B2" s="17"/>
      <c r="C2" s="18"/>
      <c r="D2" s="4" t="s">
        <v>4</v>
      </c>
      <c r="E2" s="6"/>
      <c r="F2" s="1" t="s">
        <v>4</v>
      </c>
      <c r="G2" s="6"/>
      <c r="H2" s="1" t="s">
        <v>4</v>
      </c>
      <c r="I2" s="6"/>
      <c r="J2" s="1" t="s">
        <v>4</v>
      </c>
      <c r="K2" s="6"/>
    </row>
    <row r="3" spans="1:11" x14ac:dyDescent="0.2">
      <c r="A3" s="16" t="s">
        <v>16</v>
      </c>
      <c r="B3" s="19">
        <v>10</v>
      </c>
      <c r="C3" s="18"/>
      <c r="D3" s="7" t="s">
        <v>5</v>
      </c>
      <c r="E3" s="6">
        <v>30000</v>
      </c>
      <c r="F3" s="8" t="s">
        <v>5</v>
      </c>
      <c r="G3" s="6">
        <v>30000</v>
      </c>
      <c r="H3" s="8" t="s">
        <v>5</v>
      </c>
      <c r="I3" s="6">
        <v>25000</v>
      </c>
      <c r="J3" s="8" t="s">
        <v>14</v>
      </c>
      <c r="K3" s="6">
        <v>100000</v>
      </c>
    </row>
    <row r="4" spans="1:11" x14ac:dyDescent="0.2">
      <c r="A4" s="16"/>
      <c r="B4" s="20"/>
      <c r="C4" s="18"/>
      <c r="D4" s="7" t="s">
        <v>6</v>
      </c>
      <c r="E4" s="6">
        <v>0</v>
      </c>
      <c r="F4" s="8" t="s">
        <v>6</v>
      </c>
      <c r="G4" s="6">
        <v>0</v>
      </c>
      <c r="H4" s="8" t="s">
        <v>6</v>
      </c>
      <c r="I4" s="6">
        <v>0</v>
      </c>
      <c r="J4" s="8" t="s">
        <v>6</v>
      </c>
      <c r="K4" s="6"/>
    </row>
    <row r="5" spans="1:11" x14ac:dyDescent="0.2">
      <c r="A5" s="16" t="s">
        <v>17</v>
      </c>
      <c r="B5" s="20">
        <v>3000</v>
      </c>
      <c r="C5" s="18"/>
      <c r="D5" s="7" t="s">
        <v>7</v>
      </c>
      <c r="E5" s="6"/>
      <c r="F5" s="8" t="s">
        <v>7</v>
      </c>
      <c r="G5" s="6"/>
      <c r="H5" s="8" t="s">
        <v>7</v>
      </c>
      <c r="I5" s="6">
        <v>350</v>
      </c>
      <c r="J5" s="8" t="s">
        <v>7</v>
      </c>
      <c r="K5" s="6"/>
    </row>
    <row r="6" spans="1:11" x14ac:dyDescent="0.2">
      <c r="A6" s="16" t="s">
        <v>18</v>
      </c>
      <c r="B6" s="20">
        <f>SUM(B3*20)</f>
        <v>200</v>
      </c>
      <c r="C6" s="18"/>
      <c r="D6" s="7" t="s">
        <v>8</v>
      </c>
      <c r="E6" s="6">
        <f>SUM(E3:E5)</f>
        <v>30000</v>
      </c>
      <c r="F6" s="8" t="s">
        <v>8</v>
      </c>
      <c r="G6" s="6">
        <f>SUM(G3:G5)</f>
        <v>30000</v>
      </c>
      <c r="H6" s="8" t="s">
        <v>8</v>
      </c>
      <c r="I6" s="6">
        <f>SUM(I3:I5)</f>
        <v>25350</v>
      </c>
      <c r="J6" s="8" t="s">
        <v>8</v>
      </c>
      <c r="K6" s="6">
        <f>SUM(K3:K5)</f>
        <v>100000</v>
      </c>
    </row>
    <row r="7" spans="1:11" x14ac:dyDescent="0.2">
      <c r="A7" s="16"/>
      <c r="B7" s="20"/>
      <c r="C7" s="18"/>
      <c r="D7" s="5" t="s">
        <v>9</v>
      </c>
      <c r="E7" s="6"/>
      <c r="F7" s="3" t="s">
        <v>9</v>
      </c>
      <c r="G7" s="6"/>
      <c r="H7" s="3" t="s">
        <v>9</v>
      </c>
      <c r="I7" s="6"/>
      <c r="J7" s="3" t="s">
        <v>9</v>
      </c>
      <c r="K7" s="6"/>
    </row>
    <row r="8" spans="1:11" ht="17" thickBot="1" x14ac:dyDescent="0.25">
      <c r="A8" s="21" t="s">
        <v>1</v>
      </c>
      <c r="B8" s="22">
        <f>SUM(B5:B7)</f>
        <v>3200</v>
      </c>
      <c r="C8" s="18"/>
      <c r="D8" s="7" t="s">
        <v>10</v>
      </c>
      <c r="E8" s="6">
        <f>SUM(E3*0.25)</f>
        <v>7500</v>
      </c>
      <c r="F8" s="8" t="s">
        <v>10</v>
      </c>
      <c r="G8" s="6">
        <f>SUM(G3*0.25)</f>
        <v>7500</v>
      </c>
      <c r="H8" s="8" t="s">
        <v>10</v>
      </c>
      <c r="I8" s="6">
        <f>SUM(I3*0.25)</f>
        <v>6250</v>
      </c>
      <c r="J8" s="8" t="s">
        <v>15</v>
      </c>
      <c r="K8" s="6">
        <f>SUM(K3*0.25)</f>
        <v>25000</v>
      </c>
    </row>
    <row r="9" spans="1:11" ht="17" thickBot="1" x14ac:dyDescent="0.25">
      <c r="C9" s="18"/>
      <c r="D9" s="7" t="s">
        <v>11</v>
      </c>
      <c r="E9" s="6">
        <f>SUM(E8:E8)</f>
        <v>7500</v>
      </c>
      <c r="F9" s="8" t="s">
        <v>11</v>
      </c>
      <c r="G9" s="6">
        <f>SUM(G8:G8)</f>
        <v>7500</v>
      </c>
      <c r="H9" s="8" t="s">
        <v>11</v>
      </c>
      <c r="I9" s="6">
        <f>SUM(I8:I8)</f>
        <v>6250</v>
      </c>
      <c r="J9" s="8" t="s">
        <v>11</v>
      </c>
      <c r="K9" s="6">
        <f>SUM(K8:K8)</f>
        <v>25000</v>
      </c>
    </row>
    <row r="10" spans="1:11" ht="17" thickBot="1" x14ac:dyDescent="0.25">
      <c r="A10" s="12" t="s">
        <v>19</v>
      </c>
      <c r="B10" s="13" t="s">
        <v>0</v>
      </c>
      <c r="C10" s="18"/>
      <c r="D10" s="9" t="s">
        <v>45</v>
      </c>
      <c r="E10" s="10">
        <f>SUM(E6-E9)</f>
        <v>22500</v>
      </c>
      <c r="F10" s="9" t="s">
        <v>45</v>
      </c>
      <c r="G10" s="10">
        <f>SUM(G6-G9)</f>
        <v>22500</v>
      </c>
      <c r="H10" s="9" t="s">
        <v>45</v>
      </c>
      <c r="I10" s="10">
        <f>SUM(I6-I9)</f>
        <v>19100</v>
      </c>
      <c r="J10" s="9" t="s">
        <v>45</v>
      </c>
      <c r="K10" s="10">
        <f>SUM(K6-K9)</f>
        <v>75000</v>
      </c>
    </row>
    <row r="11" spans="1:11" ht="17" thickBot="1" x14ac:dyDescent="0.25">
      <c r="A11" s="16" t="s">
        <v>26</v>
      </c>
      <c r="B11" s="20">
        <v>1200</v>
      </c>
      <c r="C11" s="18"/>
      <c r="D11" s="23"/>
      <c r="E11" s="23"/>
      <c r="F11" s="23"/>
      <c r="G11" s="23"/>
      <c r="H11" s="23"/>
      <c r="I11" s="23"/>
      <c r="J11" s="23"/>
      <c r="K11" s="24"/>
    </row>
    <row r="12" spans="1:11" x14ac:dyDescent="0.2">
      <c r="A12" s="16" t="s">
        <v>43</v>
      </c>
      <c r="B12" s="20">
        <v>1200</v>
      </c>
      <c r="C12" s="18"/>
      <c r="D12" s="25"/>
      <c r="E12" s="25"/>
      <c r="F12" s="25"/>
      <c r="G12" s="25"/>
      <c r="H12" s="25"/>
      <c r="I12" s="25"/>
      <c r="J12" s="25"/>
      <c r="K12" s="25"/>
    </row>
    <row r="13" spans="1:11" x14ac:dyDescent="0.2">
      <c r="A13" s="16" t="s">
        <v>44</v>
      </c>
      <c r="B13" s="20">
        <v>1200</v>
      </c>
      <c r="C13" s="18"/>
      <c r="D13" s="25"/>
      <c r="E13" s="25"/>
      <c r="F13" s="25"/>
      <c r="G13" s="25"/>
      <c r="H13" s="25"/>
      <c r="I13" s="25"/>
      <c r="J13" s="25"/>
      <c r="K13" s="25"/>
    </row>
    <row r="14" spans="1:11" x14ac:dyDescent="0.2">
      <c r="A14" s="16" t="s">
        <v>27</v>
      </c>
      <c r="B14" s="20">
        <v>600</v>
      </c>
      <c r="C14" s="18"/>
    </row>
    <row r="15" spans="1:11" x14ac:dyDescent="0.2">
      <c r="A15" s="16" t="s">
        <v>28</v>
      </c>
      <c r="B15" s="20"/>
      <c r="C15" s="18"/>
    </row>
    <row r="16" spans="1:11" x14ac:dyDescent="0.2">
      <c r="A16" s="16" t="s">
        <v>29</v>
      </c>
      <c r="B16" s="20">
        <v>600</v>
      </c>
      <c r="C16" s="18"/>
      <c r="E16" s="8" t="s">
        <v>34</v>
      </c>
      <c r="F16" s="11">
        <f>SUM(E10-E15)</f>
        <v>22500</v>
      </c>
      <c r="H16" s="15" t="s">
        <v>41</v>
      </c>
      <c r="I16" s="26">
        <f>SUM(E6+G6+I6+K6)</f>
        <v>185350</v>
      </c>
    </row>
    <row r="17" spans="1:9" x14ac:dyDescent="0.2">
      <c r="A17" s="16" t="s">
        <v>30</v>
      </c>
      <c r="B17" s="20">
        <v>300</v>
      </c>
      <c r="C17" s="18"/>
      <c r="E17" s="8" t="s">
        <v>35</v>
      </c>
      <c r="F17" s="27">
        <f>SUM(G10)</f>
        <v>22500</v>
      </c>
      <c r="H17" s="15" t="s">
        <v>42</v>
      </c>
      <c r="I17" s="26">
        <f>SUM(I16*0.05)</f>
        <v>9267.5</v>
      </c>
    </row>
    <row r="18" spans="1:9" x14ac:dyDescent="0.2">
      <c r="A18" s="16" t="s">
        <v>31</v>
      </c>
      <c r="B18" s="20">
        <v>1200</v>
      </c>
      <c r="C18" s="18"/>
      <c r="E18" s="8" t="s">
        <v>36</v>
      </c>
      <c r="F18" s="27">
        <f>SUM(I10)</f>
        <v>19100</v>
      </c>
    </row>
    <row r="19" spans="1:9" x14ac:dyDescent="0.2">
      <c r="A19" s="16" t="s">
        <v>20</v>
      </c>
      <c r="B19" s="20">
        <f>SUM(I16/2)*0.03</f>
        <v>2780.25</v>
      </c>
      <c r="C19" s="18"/>
      <c r="E19" s="8" t="s">
        <v>37</v>
      </c>
      <c r="F19" s="27">
        <f>SUM(K10)</f>
        <v>75000</v>
      </c>
    </row>
    <row r="20" spans="1:9" x14ac:dyDescent="0.2">
      <c r="A20" s="16" t="s">
        <v>46</v>
      </c>
      <c r="B20" s="20">
        <f>SUM(E9+G9+I9+K9)*0.07</f>
        <v>3237.5000000000005</v>
      </c>
      <c r="C20" s="18"/>
    </row>
    <row r="21" spans="1:9" x14ac:dyDescent="0.2">
      <c r="A21" s="16" t="s">
        <v>32</v>
      </c>
      <c r="B21" s="20">
        <v>5000</v>
      </c>
      <c r="C21" s="18"/>
      <c r="E21" s="15" t="s">
        <v>38</v>
      </c>
      <c r="F21" s="26">
        <f>SUM(F16:F19)</f>
        <v>139100</v>
      </c>
    </row>
    <row r="22" spans="1:9" ht="17" thickBot="1" x14ac:dyDescent="0.25">
      <c r="A22" s="21" t="s">
        <v>25</v>
      </c>
      <c r="B22" s="28">
        <f>SUM(B11:B21)</f>
        <v>17317.75</v>
      </c>
      <c r="C22" s="18"/>
    </row>
    <row r="23" spans="1:9" x14ac:dyDescent="0.2">
      <c r="C23" s="18"/>
      <c r="E23" s="15" t="s">
        <v>33</v>
      </c>
      <c r="F23" s="26">
        <f>SUM(B31)</f>
        <v>45517.75</v>
      </c>
    </row>
    <row r="24" spans="1:9" ht="17" thickBot="1" x14ac:dyDescent="0.25">
      <c r="C24" s="18"/>
    </row>
    <row r="25" spans="1:9" x14ac:dyDescent="0.2">
      <c r="A25" s="12" t="s">
        <v>22</v>
      </c>
      <c r="B25" s="13" t="s">
        <v>0</v>
      </c>
      <c r="C25" s="18"/>
      <c r="E25" s="15" t="s">
        <v>47</v>
      </c>
      <c r="F25" s="26">
        <f>SUM(I17)</f>
        <v>9267.5</v>
      </c>
    </row>
    <row r="26" spans="1:9" x14ac:dyDescent="0.2">
      <c r="A26" s="16" t="s">
        <v>23</v>
      </c>
      <c r="B26" s="20">
        <v>25000</v>
      </c>
      <c r="C26" s="18"/>
    </row>
    <row r="27" spans="1:9" x14ac:dyDescent="0.2">
      <c r="A27" s="16" t="s">
        <v>24</v>
      </c>
      <c r="B27" s="20"/>
      <c r="C27" s="18"/>
      <c r="E27" s="15" t="s">
        <v>39</v>
      </c>
      <c r="F27" s="26">
        <f>SUM(F21-F23-F25)</f>
        <v>84314.75</v>
      </c>
    </row>
    <row r="28" spans="1:9" ht="17" thickBot="1" x14ac:dyDescent="0.25">
      <c r="A28" s="21" t="s">
        <v>25</v>
      </c>
      <c r="B28" s="22">
        <f>SUM(B26:B27)</f>
        <v>25000</v>
      </c>
      <c r="C28" s="29"/>
    </row>
    <row r="31" spans="1:9" x14ac:dyDescent="0.2">
      <c r="A31" s="15" t="s">
        <v>40</v>
      </c>
      <c r="B31" s="26">
        <f>SUM(B28+B22+B8)</f>
        <v>45517.75</v>
      </c>
    </row>
  </sheetData>
  <pageMargins left="0.7" right="0.7" top="0.75" bottom="0.75" header="0.3" footer="0.3"/>
  <pageSetup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8889766643D4478820FB1F714ABDD1" ma:contentTypeVersion="11" ma:contentTypeDescription="Create a new document." ma:contentTypeScope="" ma:versionID="2c115bf45ffaea3e9df5a86f5f4a69d6">
  <xsd:schema xmlns:xsd="http://www.w3.org/2001/XMLSchema" xmlns:xs="http://www.w3.org/2001/XMLSchema" xmlns:p="http://schemas.microsoft.com/office/2006/metadata/properties" xmlns:ns2="4824c867-e837-41b6-9833-9ae069b73912" xmlns:ns3="d994bad3-5ad8-4934-a46c-4d8c7b747434" targetNamespace="http://schemas.microsoft.com/office/2006/metadata/properties" ma:root="true" ma:fieldsID="1321affc9b5521c29cd073287f2a8a26" ns2:_="" ns3:_="">
    <xsd:import namespace="4824c867-e837-41b6-9833-9ae069b73912"/>
    <xsd:import namespace="d994bad3-5ad8-4934-a46c-4d8c7b7474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4c867-e837-41b6-9833-9ae069b739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94bad3-5ad8-4934-a46c-4d8c7b74743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758FB5-E1B4-4BEF-BDE3-20946CDEF5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8FB8FE-4FE0-4880-8B0D-2CC6006DC9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4c867-e837-41b6-9833-9ae069b73912"/>
    <ds:schemaRef ds:uri="d994bad3-5ad8-4934-a46c-4d8c7b7474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D171B4-BF7A-43DC-8658-F3FE55EAB28E}">
  <ds:schemaRefs>
    <ds:schemaRef ds:uri="http://purl.org/dc/elements/1.1/"/>
    <ds:schemaRef ds:uri="4824c867-e837-41b6-9833-9ae069b73912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OTA2015</dc:creator>
  <cp:lastModifiedBy>Microsoft Office User</cp:lastModifiedBy>
  <cp:lastPrinted>2019-11-12T15:57:59Z</cp:lastPrinted>
  <dcterms:created xsi:type="dcterms:W3CDTF">2015-05-12T22:49:11Z</dcterms:created>
  <dcterms:modified xsi:type="dcterms:W3CDTF">2022-02-22T19:29:46Z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0x0101005E8889766643D4478820FB1F714ABDD1</vt:lpwstr>
  </property>
  <property fmtid="{D5CDD505-2E9C-101B-9397-08002B2CF9AE}" pid="3" name="AuthorIds_UIVersion_5120">
    <vt:lpwstr>6</vt:lpwstr>
  </property>
</Properties>
</file>